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FN-KNUDAH\Downloads\"/>
    </mc:Choice>
  </mc:AlternateContent>
  <xr:revisionPtr revIDLastSave="0" documentId="13_ncr:1_{1773C03C-2F02-42C8-AB3C-F13BCB707C42}" xr6:coauthVersionLast="47" xr6:coauthVersionMax="47" xr10:uidLastSave="{00000000-0000-0000-0000-000000000000}"/>
  <bookViews>
    <workbookView xWindow="-108" yWindow="-108" windowWidth="23256" windowHeight="12456" firstSheet="1" activeTab="1" xr2:uid="{4CB8004F-50C7-4D6A-99BD-53662DC6006F}"/>
  </bookViews>
  <sheets>
    <sheet name="Modell 1" sheetId="1" r:id="rId1"/>
    <sheet name="Modell 2" sheetId="2" r:id="rId2"/>
    <sheet name="Modell 3" sheetId="3" r:id="rId3"/>
  </sheets>
  <definedNames>
    <definedName name="_ftn1" localSheetId="0">'Modell 1'!#REF!</definedName>
    <definedName name="_ftn1" localSheetId="1">'Modell 2'!#REF!</definedName>
    <definedName name="_ftn1" localSheetId="2">'Modell 3'!#REF!</definedName>
    <definedName name="_ftnref1" localSheetId="0">'Modell 1'!$E$18</definedName>
    <definedName name="_ftnref1" localSheetId="1">'Modell 2'!$E$19</definedName>
    <definedName name="_ftnref1" localSheetId="2">'Modell 3'!$E$18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3" l="1"/>
  <c r="E17" i="3"/>
  <c r="F17" i="3" s="1"/>
  <c r="C14" i="3"/>
  <c r="E37" i="3" s="1"/>
  <c r="C40" i="2"/>
  <c r="E18" i="2"/>
  <c r="F18" i="2" s="1"/>
  <c r="C15" i="2"/>
  <c r="C14" i="1"/>
  <c r="D22" i="1" s="1"/>
  <c r="C39" i="1"/>
  <c r="E17" i="1"/>
  <c r="F17" i="1" s="1"/>
  <c r="E38" i="2" l="1"/>
  <c r="D32" i="3"/>
  <c r="F32" i="3" s="1"/>
  <c r="E32" i="3"/>
  <c r="D24" i="3"/>
  <c r="F24" i="3" s="1"/>
  <c r="E24" i="3"/>
  <c r="E29" i="3"/>
  <c r="D19" i="3"/>
  <c r="F19" i="3" s="1"/>
  <c r="D35" i="3"/>
  <c r="D27" i="3"/>
  <c r="E21" i="3"/>
  <c r="D28" i="2"/>
  <c r="D39" i="2"/>
  <c r="E36" i="2"/>
  <c r="D20" i="2"/>
  <c r="D31" i="2"/>
  <c r="E20" i="2"/>
  <c r="E31" i="2"/>
  <c r="D26" i="2"/>
  <c r="D23" i="2"/>
  <c r="E33" i="2"/>
  <c r="E23" i="2"/>
  <c r="D34" i="2"/>
  <c r="E28" i="2"/>
  <c r="E25" i="2"/>
  <c r="D36" i="2"/>
  <c r="E19" i="3"/>
  <c r="D22" i="3"/>
  <c r="D30" i="3"/>
  <c r="D38" i="3"/>
  <c r="E22" i="3"/>
  <c r="D25" i="3"/>
  <c r="E30" i="3"/>
  <c r="D33" i="3"/>
  <c r="F33" i="3" s="1"/>
  <c r="E38" i="3"/>
  <c r="E35" i="3"/>
  <c r="F35" i="3" s="1"/>
  <c r="D20" i="3"/>
  <c r="E25" i="3"/>
  <c r="D28" i="3"/>
  <c r="E33" i="3"/>
  <c r="D36" i="3"/>
  <c r="E27" i="3"/>
  <c r="E20" i="3"/>
  <c r="E28" i="3"/>
  <c r="D31" i="3"/>
  <c r="E36" i="3"/>
  <c r="D23" i="3"/>
  <c r="C15" i="3"/>
  <c r="E23" i="3"/>
  <c r="D26" i="3"/>
  <c r="E31" i="3"/>
  <c r="D34" i="3"/>
  <c r="F34" i="3" s="1"/>
  <c r="D21" i="3"/>
  <c r="F21" i="3" s="1"/>
  <c r="E26" i="3"/>
  <c r="D29" i="3"/>
  <c r="F29" i="3" s="1"/>
  <c r="E34" i="3"/>
  <c r="D37" i="3"/>
  <c r="F37" i="3" s="1"/>
  <c r="E26" i="2"/>
  <c r="D29" i="2"/>
  <c r="E34" i="2"/>
  <c r="D37" i="2"/>
  <c r="E39" i="2"/>
  <c r="D21" i="2"/>
  <c r="C16" i="2"/>
  <c r="E24" i="2"/>
  <c r="D27" i="2"/>
  <c r="E32" i="2"/>
  <c r="D35" i="2"/>
  <c r="D22" i="2"/>
  <c r="E27" i="2"/>
  <c r="D30" i="2"/>
  <c r="E35" i="2"/>
  <c r="D38" i="2"/>
  <c r="F38" i="2" s="1"/>
  <c r="E21" i="2"/>
  <c r="D24" i="2"/>
  <c r="E29" i="2"/>
  <c r="D32" i="2"/>
  <c r="E37" i="2"/>
  <c r="E22" i="2"/>
  <c r="D25" i="2"/>
  <c r="E30" i="2"/>
  <c r="D33" i="2"/>
  <c r="C15" i="1"/>
  <c r="D19" i="1"/>
  <c r="D32" i="1"/>
  <c r="D38" i="1"/>
  <c r="D37" i="1"/>
  <c r="D31" i="1"/>
  <c r="D30" i="1"/>
  <c r="D29" i="1"/>
  <c r="D24" i="1"/>
  <c r="D23" i="1"/>
  <c r="E37" i="1"/>
  <c r="E29" i="1"/>
  <c r="E36" i="1"/>
  <c r="E28" i="1"/>
  <c r="E20" i="1"/>
  <c r="E34" i="1"/>
  <c r="E21" i="1"/>
  <c r="E35" i="1"/>
  <c r="E27" i="1"/>
  <c r="D35" i="1"/>
  <c r="D27" i="1"/>
  <c r="E32" i="1"/>
  <c r="E24" i="1"/>
  <c r="D34" i="1"/>
  <c r="F34" i="1" s="1"/>
  <c r="D26" i="1"/>
  <c r="E19" i="1"/>
  <c r="E31" i="1"/>
  <c r="E23" i="1"/>
  <c r="D21" i="1"/>
  <c r="E26" i="1"/>
  <c r="D36" i="1"/>
  <c r="D28" i="1"/>
  <c r="D20" i="1"/>
  <c r="E33" i="1"/>
  <c r="E25" i="1"/>
  <c r="D33" i="1"/>
  <c r="D25" i="1"/>
  <c r="E38" i="1"/>
  <c r="E30" i="1"/>
  <c r="E22" i="1"/>
  <c r="F22" i="1" s="1"/>
  <c r="F33" i="2" l="1"/>
  <c r="F27" i="2"/>
  <c r="F20" i="2"/>
  <c r="F36" i="2"/>
  <c r="F25" i="2"/>
  <c r="F39" i="2"/>
  <c r="F23" i="2"/>
  <c r="F31" i="3"/>
  <c r="F20" i="3"/>
  <c r="F38" i="3"/>
  <c r="F22" i="3"/>
  <c r="F27" i="3"/>
  <c r="F31" i="2"/>
  <c r="D40" i="2"/>
  <c r="F30" i="2"/>
  <c r="F35" i="2"/>
  <c r="F24" i="2"/>
  <c r="F34" i="2"/>
  <c r="F26" i="2"/>
  <c r="E40" i="2"/>
  <c r="F29" i="2"/>
  <c r="F28" i="2"/>
  <c r="F30" i="1"/>
  <c r="F30" i="3"/>
  <c r="F26" i="3"/>
  <c r="E39" i="3"/>
  <c r="F36" i="3"/>
  <c r="D39" i="3"/>
  <c r="F25" i="3"/>
  <c r="F23" i="3"/>
  <c r="F39" i="3" s="1"/>
  <c r="F28" i="3"/>
  <c r="F32" i="2"/>
  <c r="F22" i="2"/>
  <c r="F21" i="2"/>
  <c r="F37" i="2"/>
  <c r="F38" i="1"/>
  <c r="F25" i="1"/>
  <c r="F37" i="1"/>
  <c r="F32" i="1"/>
  <c r="F36" i="1"/>
  <c r="F24" i="1"/>
  <c r="F23" i="1"/>
  <c r="F29" i="1"/>
  <c r="F31" i="1"/>
  <c r="F27" i="1"/>
  <c r="E39" i="1"/>
  <c r="F20" i="1"/>
  <c r="F26" i="1"/>
  <c r="F28" i="1"/>
  <c r="F19" i="1"/>
  <c r="D39" i="1"/>
  <c r="F21" i="1"/>
  <c r="F33" i="1"/>
  <c r="F35" i="1"/>
  <c r="F40" i="2" l="1"/>
  <c r="F39" i="1"/>
</calcChain>
</file>

<file path=xl/sharedStrings.xml><?xml version="1.0" encoding="utf-8"?>
<sst xmlns="http://schemas.openxmlformats.org/spreadsheetml/2006/main" count="147" uniqueCount="53">
  <si>
    <t xml:space="preserve">Art </t>
  </si>
  <si>
    <t>Tekst</t>
  </si>
  <si>
    <t>Budsjett 2024</t>
  </si>
  <si>
    <t>Lønn i faste stillinger</t>
  </si>
  <si>
    <t>Pensjon KLP Fellesordning</t>
  </si>
  <si>
    <t>Arbeidsgiveravgift</t>
  </si>
  <si>
    <t>Kontormateriell</t>
  </si>
  <si>
    <t xml:space="preserve">Andre utgifter </t>
  </si>
  <si>
    <t>Brukermedvirkning</t>
  </si>
  <si>
    <t>Opplæring/kurs/administrasjon</t>
  </si>
  <si>
    <t>Reise, diettutg. oppgavepliktig</t>
  </si>
  <si>
    <t>Drift kontor/leie kontorplass</t>
  </si>
  <si>
    <t>Kjøp av IKT-utstyr</t>
  </si>
  <si>
    <t xml:space="preserve">Kjøp fra kommuner </t>
  </si>
  <si>
    <t>Kommuneoverlege og samhandlingsrådgiver</t>
  </si>
  <si>
    <t>Tilskudd fra staten</t>
  </si>
  <si>
    <t>Bruk av fond</t>
  </si>
  <si>
    <t>Ubrukte midler fra 2023</t>
  </si>
  <si>
    <t xml:space="preserve">Til fordeling på kommunene </t>
  </si>
  <si>
    <t>Se fordeling nedenfor</t>
  </si>
  <si>
    <t>Kontrollsum</t>
  </si>
  <si>
    <t>Andel fast per kommune / fordelt per innbygger</t>
  </si>
  <si>
    <t>Kommune</t>
  </si>
  <si>
    <t>Innbyggere (4. kvt 2022)</t>
  </si>
  <si>
    <t>Fast per kommune</t>
  </si>
  <si>
    <t>Fordelt per innbygger</t>
  </si>
  <si>
    <t>Totalt beløp</t>
  </si>
  <si>
    <t>Andøy</t>
  </si>
  <si>
    <t>Bø</t>
  </si>
  <si>
    <t>Øksnes</t>
  </si>
  <si>
    <t>Sortland</t>
  </si>
  <si>
    <t>Hadsel</t>
  </si>
  <si>
    <t>Vågan</t>
  </si>
  <si>
    <t>Vestvågøy</t>
  </si>
  <si>
    <t>Røst</t>
  </si>
  <si>
    <t>Værøy</t>
  </si>
  <si>
    <t>Flakstad</t>
  </si>
  <si>
    <t>Moskenes</t>
  </si>
  <si>
    <t>Bodø</t>
  </si>
  <si>
    <t>Fauske</t>
  </si>
  <si>
    <t>Sørfold</t>
  </si>
  <si>
    <t>Steigen</t>
  </si>
  <si>
    <t>Hamarøy</t>
  </si>
  <si>
    <t>Saltdal</t>
  </si>
  <si>
    <t>Beiarn</t>
  </si>
  <si>
    <t>Gildeskål</t>
  </si>
  <si>
    <t>Meløy</t>
  </si>
  <si>
    <t xml:space="preserve">Sum </t>
  </si>
  <si>
    <t>Budsjett 2025</t>
  </si>
  <si>
    <t>Tatt ned pga forventet forbruk</t>
  </si>
  <si>
    <t>Leie lokaler</t>
  </si>
  <si>
    <t>Kommuneoverlege og samhandlingsrådgiver, inkl. forventet lønnsøkning</t>
  </si>
  <si>
    <t>Ubrukte midler fra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</si>
</sst>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/>
    <xf numFmtId="3" fontId="0" fillId="0" borderId="0" xfId="1" applyNumberFormat="1" applyFont="1" applyBorder="1" applyAlignment="1">
      <alignment vertical="center" wrapText="1"/>
    </xf>
    <xf numFmtId="3" fontId="0" fillId="0" borderId="0" xfId="1" applyNumberFormat="1" applyFont="1" applyBorder="1"/>
    <xf numFmtId="3" fontId="0" fillId="0" borderId="0" xfId="0" applyNumberFormat="1"/>
    <xf numFmtId="3" fontId="0" fillId="0" borderId="0" xfId="0" applyNumberFormat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3" fontId="2" fillId="0" borderId="0" xfId="1" applyNumberFormat="1" applyFont="1" applyBorder="1"/>
    <xf numFmtId="0" fontId="4" fillId="0" borderId="0" xfId="0" applyFont="1"/>
    <xf numFmtId="3" fontId="4" fillId="0" borderId="0" xfId="0" applyNumberFormat="1" applyFont="1"/>
    <xf numFmtId="9" fontId="4" fillId="2" borderId="0" xfId="2" applyFont="1" applyFill="1" applyBorder="1"/>
    <xf numFmtId="9" fontId="4" fillId="0" borderId="0" xfId="2" applyFont="1" applyBorder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6B66-F8FB-424C-A904-3E6DD86B3276}">
  <dimension ref="A1:F41"/>
  <sheetViews>
    <sheetView topLeftCell="A14" workbookViewId="0">
      <selection activeCell="B19" sqref="B19:B38"/>
    </sheetView>
  </sheetViews>
  <sheetFormatPr baseColWidth="10" defaultColWidth="11.44140625" defaultRowHeight="14.4" x14ac:dyDescent="0.3"/>
  <cols>
    <col min="2" max="2" width="36" customWidth="1"/>
    <col min="3" max="3" width="12.33203125" style="8" bestFit="1" customWidth="1"/>
    <col min="4" max="4" width="11.6640625" style="8" bestFit="1" customWidth="1"/>
    <col min="5" max="5" width="14.88671875" style="8" customWidth="1"/>
    <col min="6" max="6" width="11.5546875" style="8"/>
  </cols>
  <sheetData>
    <row r="1" spans="1:6" s="3" customFormat="1" ht="28.8" x14ac:dyDescent="0.3">
      <c r="A1" s="2" t="s">
        <v>0</v>
      </c>
      <c r="B1" s="2" t="s">
        <v>1</v>
      </c>
      <c r="C1" s="4" t="s">
        <v>2</v>
      </c>
      <c r="D1" s="5"/>
      <c r="E1" s="5"/>
      <c r="F1" s="5"/>
    </row>
    <row r="2" spans="1:6" x14ac:dyDescent="0.3">
      <c r="A2" s="1">
        <v>10100</v>
      </c>
      <c r="B2" s="1" t="s">
        <v>3</v>
      </c>
      <c r="C2" s="6">
        <v>946950</v>
      </c>
      <c r="D2" s="7"/>
      <c r="E2" s="7"/>
    </row>
    <row r="3" spans="1:6" x14ac:dyDescent="0.3">
      <c r="A3" s="1">
        <v>10902</v>
      </c>
      <c r="B3" s="1" t="s">
        <v>4</v>
      </c>
      <c r="C3" s="6">
        <v>154880</v>
      </c>
      <c r="D3" s="7"/>
      <c r="E3" s="7"/>
    </row>
    <row r="4" spans="1:6" x14ac:dyDescent="0.3">
      <c r="A4" s="1">
        <v>10990</v>
      </c>
      <c r="B4" s="1" t="s">
        <v>5</v>
      </c>
      <c r="C4" s="6">
        <v>56710</v>
      </c>
      <c r="D4" s="7"/>
      <c r="E4" s="7"/>
    </row>
    <row r="5" spans="1:6" x14ac:dyDescent="0.3">
      <c r="A5" s="1">
        <v>11000</v>
      </c>
      <c r="B5" s="1" t="s">
        <v>6</v>
      </c>
      <c r="C5" s="6">
        <v>5000</v>
      </c>
      <c r="D5" s="7"/>
      <c r="E5" s="7"/>
    </row>
    <row r="6" spans="1:6" x14ac:dyDescent="0.3">
      <c r="A6" s="1">
        <v>11200</v>
      </c>
      <c r="B6" s="1" t="s">
        <v>7</v>
      </c>
      <c r="C6" s="6">
        <v>70000</v>
      </c>
      <c r="D6" s="7" t="s">
        <v>8</v>
      </c>
      <c r="E6" s="7"/>
    </row>
    <row r="7" spans="1:6" x14ac:dyDescent="0.3">
      <c r="A7" s="1">
        <v>11500</v>
      </c>
      <c r="B7" s="1" t="s">
        <v>9</v>
      </c>
      <c r="C7" s="6">
        <v>115305</v>
      </c>
      <c r="D7" s="7"/>
      <c r="E7" s="7"/>
    </row>
    <row r="8" spans="1:6" x14ac:dyDescent="0.3">
      <c r="A8" s="1">
        <v>11600</v>
      </c>
      <c r="B8" s="1" t="s">
        <v>10</v>
      </c>
      <c r="C8" s="6">
        <v>115305</v>
      </c>
      <c r="D8" s="7"/>
      <c r="E8" s="7"/>
    </row>
    <row r="9" spans="1:6" x14ac:dyDescent="0.3">
      <c r="A9" s="1">
        <v>11904</v>
      </c>
      <c r="B9" s="1" t="s">
        <v>11</v>
      </c>
      <c r="C9" s="6">
        <v>75000</v>
      </c>
      <c r="D9" s="7"/>
      <c r="E9" s="7"/>
    </row>
    <row r="10" spans="1:6" x14ac:dyDescent="0.3">
      <c r="A10" s="1">
        <v>12201</v>
      </c>
      <c r="B10" s="1" t="s">
        <v>12</v>
      </c>
      <c r="C10" s="6">
        <v>5000</v>
      </c>
      <c r="D10" s="7"/>
      <c r="E10" s="7"/>
    </row>
    <row r="11" spans="1:6" x14ac:dyDescent="0.3">
      <c r="A11" s="1">
        <v>13500</v>
      </c>
      <c r="B11" s="1" t="s">
        <v>13</v>
      </c>
      <c r="C11" s="6">
        <v>1080700</v>
      </c>
      <c r="D11" s="7" t="s">
        <v>14</v>
      </c>
      <c r="E11" s="7"/>
    </row>
    <row r="12" spans="1:6" x14ac:dyDescent="0.3">
      <c r="A12" s="1">
        <v>17000</v>
      </c>
      <c r="B12" s="1" t="s">
        <v>15</v>
      </c>
      <c r="C12" s="6">
        <v>-526300</v>
      </c>
      <c r="D12" s="7"/>
      <c r="E12" s="7"/>
    </row>
    <row r="13" spans="1:6" x14ac:dyDescent="0.3">
      <c r="A13" s="1">
        <v>19500</v>
      </c>
      <c r="B13" s="1" t="s">
        <v>16</v>
      </c>
      <c r="C13" s="6">
        <v>-17260</v>
      </c>
      <c r="D13" s="7" t="s">
        <v>17</v>
      </c>
      <c r="E13" s="7"/>
    </row>
    <row r="14" spans="1:6" x14ac:dyDescent="0.3">
      <c r="A14" s="1">
        <v>17500</v>
      </c>
      <c r="B14" s="2" t="s">
        <v>18</v>
      </c>
      <c r="C14" s="10">
        <f>-SUM(C2:C13)</f>
        <v>-2081290</v>
      </c>
      <c r="D14" s="13" t="s">
        <v>19</v>
      </c>
      <c r="E14" s="7"/>
    </row>
    <row r="15" spans="1:6" x14ac:dyDescent="0.3">
      <c r="A15" s="1"/>
      <c r="B15" s="2" t="s">
        <v>20</v>
      </c>
      <c r="C15" s="10">
        <f>SUM(C2:C14)</f>
        <v>0</v>
      </c>
      <c r="D15" s="7"/>
      <c r="E15" s="7"/>
    </row>
    <row r="16" spans="1:6" x14ac:dyDescent="0.3">
      <c r="A16" s="1"/>
      <c r="D16" s="7"/>
      <c r="E16" s="7"/>
    </row>
    <row r="17" spans="1:6" s="12" customFormat="1" x14ac:dyDescent="0.3">
      <c r="A17" s="11"/>
      <c r="B17" s="14" t="s">
        <v>21</v>
      </c>
      <c r="C17" s="15"/>
      <c r="D17" s="16">
        <v>0.3</v>
      </c>
      <c r="E17" s="17">
        <f>1-D17</f>
        <v>0.7</v>
      </c>
      <c r="F17" s="17">
        <f>D17+E17</f>
        <v>1</v>
      </c>
    </row>
    <row r="18" spans="1:6" s="3" customFormat="1" ht="28.8" x14ac:dyDescent="0.3">
      <c r="B18" s="2" t="s">
        <v>22</v>
      </c>
      <c r="C18" s="4" t="s">
        <v>23</v>
      </c>
      <c r="D18" s="10" t="s">
        <v>24</v>
      </c>
      <c r="E18" s="10" t="s">
        <v>25</v>
      </c>
      <c r="F18" s="10" t="s">
        <v>26</v>
      </c>
    </row>
    <row r="19" spans="1:6" x14ac:dyDescent="0.3">
      <c r="B19" s="1" t="s">
        <v>27</v>
      </c>
      <c r="C19" s="9">
        <v>4577</v>
      </c>
      <c r="D19" s="6">
        <f>-$C$14/COUNT($C$19:$C$38)*$D$17</f>
        <v>31219.35</v>
      </c>
      <c r="E19" s="6">
        <f>-$C$14*C19/$C$39*$E$17</f>
        <v>47999.921042023576</v>
      </c>
      <c r="F19" s="6">
        <f>D19+E19</f>
        <v>79219.271042023582</v>
      </c>
    </row>
    <row r="20" spans="1:6" x14ac:dyDescent="0.3">
      <c r="B20" s="1" t="s">
        <v>28</v>
      </c>
      <c r="C20" s="9">
        <v>2584</v>
      </c>
      <c r="D20" s="6">
        <f t="shared" ref="D20:D38" si="0">-$C$14/COUNT($C$19:$C$38)*$D$17</f>
        <v>31219.35</v>
      </c>
      <c r="E20" s="6">
        <f t="shared" ref="E20:E38" si="1">-$C$14*C20/$C$39*$E$17</f>
        <v>27098.928549833719</v>
      </c>
      <c r="F20" s="6">
        <f t="shared" ref="F20:F38" si="2">D20+E20</f>
        <v>58318.278549833718</v>
      </c>
    </row>
    <row r="21" spans="1:6" x14ac:dyDescent="0.3">
      <c r="B21" s="1" t="s">
        <v>29</v>
      </c>
      <c r="C21" s="9">
        <v>4533</v>
      </c>
      <c r="D21" s="6">
        <f t="shared" si="0"/>
        <v>31219.35</v>
      </c>
      <c r="E21" s="6">
        <f t="shared" si="1"/>
        <v>47538.484178171915</v>
      </c>
      <c r="F21" s="6">
        <f t="shared" si="2"/>
        <v>78757.834178171906</v>
      </c>
    </row>
    <row r="22" spans="1:6" x14ac:dyDescent="0.3">
      <c r="B22" s="1" t="s">
        <v>30</v>
      </c>
      <c r="C22" s="9">
        <v>10561</v>
      </c>
      <c r="D22" s="6">
        <f t="shared" si="0"/>
        <v>31219.35</v>
      </c>
      <c r="E22" s="6">
        <f t="shared" si="1"/>
        <v>110755.33452584903</v>
      </c>
      <c r="F22" s="6">
        <f t="shared" si="2"/>
        <v>141974.68452584904</v>
      </c>
    </row>
    <row r="23" spans="1:6" x14ac:dyDescent="0.3">
      <c r="B23" s="1" t="s">
        <v>31</v>
      </c>
      <c r="C23" s="9">
        <v>8184</v>
      </c>
      <c r="D23" s="6">
        <f t="shared" si="0"/>
        <v>31219.35</v>
      </c>
      <c r="E23" s="6">
        <f t="shared" si="1"/>
        <v>85827.256676408346</v>
      </c>
      <c r="F23" s="6">
        <f t="shared" si="2"/>
        <v>117046.60667640835</v>
      </c>
    </row>
    <row r="24" spans="1:6" x14ac:dyDescent="0.3">
      <c r="B24" s="1" t="s">
        <v>32</v>
      </c>
      <c r="C24" s="9">
        <v>9736</v>
      </c>
      <c r="D24" s="6">
        <f t="shared" si="0"/>
        <v>31219.35</v>
      </c>
      <c r="E24" s="6">
        <f t="shared" si="1"/>
        <v>102103.39332863045</v>
      </c>
      <c r="F24" s="6">
        <f t="shared" si="2"/>
        <v>133322.74332863046</v>
      </c>
    </row>
    <row r="25" spans="1:6" x14ac:dyDescent="0.3">
      <c r="B25" s="1" t="s">
        <v>33</v>
      </c>
      <c r="C25" s="9">
        <v>11551</v>
      </c>
      <c r="D25" s="6">
        <f t="shared" si="0"/>
        <v>31219.35</v>
      </c>
      <c r="E25" s="6">
        <f t="shared" si="1"/>
        <v>121137.66396251133</v>
      </c>
      <c r="F25" s="6">
        <f t="shared" si="2"/>
        <v>152357.01396251132</v>
      </c>
    </row>
    <row r="26" spans="1:6" x14ac:dyDescent="0.3">
      <c r="B26" s="1" t="s">
        <v>34</v>
      </c>
      <c r="C26" s="9">
        <v>469</v>
      </c>
      <c r="D26" s="6">
        <f t="shared" si="0"/>
        <v>31219.35</v>
      </c>
      <c r="E26" s="6">
        <f t="shared" si="1"/>
        <v>4918.4974806006248</v>
      </c>
      <c r="F26" s="6">
        <f t="shared" si="2"/>
        <v>36137.847480600627</v>
      </c>
    </row>
    <row r="27" spans="1:6" x14ac:dyDescent="0.3">
      <c r="B27" s="1" t="s">
        <v>35</v>
      </c>
      <c r="C27" s="9">
        <v>688</v>
      </c>
      <c r="D27" s="6">
        <f t="shared" si="0"/>
        <v>31219.35</v>
      </c>
      <c r="E27" s="6">
        <f t="shared" si="1"/>
        <v>7215.1945984077392</v>
      </c>
      <c r="F27" s="6">
        <f t="shared" si="2"/>
        <v>38434.544598407738</v>
      </c>
    </row>
    <row r="28" spans="1:6" x14ac:dyDescent="0.3">
      <c r="B28" s="1" t="s">
        <v>36</v>
      </c>
      <c r="C28" s="9">
        <v>1220</v>
      </c>
      <c r="D28" s="6">
        <f t="shared" si="0"/>
        <v>31219.35</v>
      </c>
      <c r="E28" s="6">
        <f t="shared" si="1"/>
        <v>12794.385770432329</v>
      </c>
      <c r="F28" s="6">
        <f t="shared" si="2"/>
        <v>44013.735770432329</v>
      </c>
    </row>
    <row r="29" spans="1:6" x14ac:dyDescent="0.3">
      <c r="B29" s="1" t="s">
        <v>37</v>
      </c>
      <c r="C29" s="9">
        <v>979</v>
      </c>
      <c r="D29" s="6">
        <f t="shared" si="0"/>
        <v>31219.35</v>
      </c>
      <c r="E29" s="6">
        <f t="shared" si="1"/>
        <v>10266.970220699384</v>
      </c>
      <c r="F29" s="6">
        <f t="shared" si="2"/>
        <v>41486.320220699381</v>
      </c>
    </row>
    <row r="30" spans="1:6" x14ac:dyDescent="0.3">
      <c r="B30" s="1" t="s">
        <v>38</v>
      </c>
      <c r="C30" s="9">
        <v>53259</v>
      </c>
      <c r="D30" s="6">
        <f t="shared" si="0"/>
        <v>31219.35</v>
      </c>
      <c r="E30" s="6">
        <f t="shared" si="1"/>
        <v>558537.86208807817</v>
      </c>
      <c r="F30" s="6">
        <f t="shared" si="2"/>
        <v>589757.21208807814</v>
      </c>
    </row>
    <row r="31" spans="1:6" x14ac:dyDescent="0.3">
      <c r="B31" s="1" t="s">
        <v>39</v>
      </c>
      <c r="C31" s="9">
        <v>9572</v>
      </c>
      <c r="D31" s="6">
        <f t="shared" si="0"/>
        <v>31219.35</v>
      </c>
      <c r="E31" s="6">
        <f t="shared" si="1"/>
        <v>100383.49229063791</v>
      </c>
      <c r="F31" s="6">
        <f t="shared" si="2"/>
        <v>131602.8422906379</v>
      </c>
    </row>
    <row r="32" spans="1:6" x14ac:dyDescent="0.3">
      <c r="B32" s="1" t="s">
        <v>40</v>
      </c>
      <c r="C32" s="9">
        <v>1845</v>
      </c>
      <c r="D32" s="6">
        <f t="shared" si="0"/>
        <v>31219.35</v>
      </c>
      <c r="E32" s="6">
        <f t="shared" si="1"/>
        <v>19348.886677416103</v>
      </c>
      <c r="F32" s="6">
        <f t="shared" si="2"/>
        <v>50568.236677416106</v>
      </c>
    </row>
    <row r="33" spans="2:6" x14ac:dyDescent="0.3">
      <c r="B33" s="1" t="s">
        <v>41</v>
      </c>
      <c r="C33" s="9">
        <v>2665</v>
      </c>
      <c r="D33" s="6">
        <f t="shared" si="0"/>
        <v>31219.35</v>
      </c>
      <c r="E33" s="6">
        <f t="shared" si="1"/>
        <v>27948.391867378814</v>
      </c>
      <c r="F33" s="6">
        <f t="shared" si="2"/>
        <v>59167.741867378812</v>
      </c>
    </row>
    <row r="34" spans="2:6" x14ac:dyDescent="0.3">
      <c r="B34" s="1" t="s">
        <v>42</v>
      </c>
      <c r="C34" s="9">
        <v>2682</v>
      </c>
      <c r="D34" s="6">
        <f t="shared" si="0"/>
        <v>31219.35</v>
      </c>
      <c r="E34" s="6">
        <f t="shared" si="1"/>
        <v>28126.674292048774</v>
      </c>
      <c r="F34" s="6">
        <f t="shared" si="2"/>
        <v>59346.024292048773</v>
      </c>
    </row>
    <row r="35" spans="2:6" x14ac:dyDescent="0.3">
      <c r="B35" s="1" t="s">
        <v>43</v>
      </c>
      <c r="C35" s="9">
        <v>4650</v>
      </c>
      <c r="D35" s="6">
        <f t="shared" si="0"/>
        <v>31219.35</v>
      </c>
      <c r="E35" s="6">
        <f t="shared" si="1"/>
        <v>48765.486747959287</v>
      </c>
      <c r="F35" s="6">
        <f t="shared" si="2"/>
        <v>79984.836747959285</v>
      </c>
    </row>
    <row r="36" spans="2:6" x14ac:dyDescent="0.3">
      <c r="B36" s="1" t="s">
        <v>44</v>
      </c>
      <c r="C36" s="9">
        <v>1027</v>
      </c>
      <c r="D36" s="6">
        <f t="shared" si="0"/>
        <v>31219.35</v>
      </c>
      <c r="E36" s="6">
        <f t="shared" si="1"/>
        <v>10770.355890355739</v>
      </c>
      <c r="F36" s="6">
        <f t="shared" si="2"/>
        <v>41989.705890355734</v>
      </c>
    </row>
    <row r="37" spans="2:6" x14ac:dyDescent="0.3">
      <c r="B37" s="1" t="s">
        <v>45</v>
      </c>
      <c r="C37" s="9">
        <v>1928</v>
      </c>
      <c r="D37" s="6">
        <f t="shared" si="0"/>
        <v>31219.35</v>
      </c>
      <c r="E37" s="6">
        <f t="shared" si="1"/>
        <v>20219.324397863547</v>
      </c>
      <c r="F37" s="6">
        <f t="shared" si="2"/>
        <v>51438.67439786355</v>
      </c>
    </row>
    <row r="38" spans="2:6" x14ac:dyDescent="0.3">
      <c r="B38" s="1" t="s">
        <v>46</v>
      </c>
      <c r="C38" s="9">
        <v>6212</v>
      </c>
      <c r="D38" s="6">
        <f t="shared" si="0"/>
        <v>31219.35</v>
      </c>
      <c r="E38" s="6">
        <f t="shared" si="1"/>
        <v>65146.495414693134</v>
      </c>
      <c r="F38" s="6">
        <f t="shared" si="2"/>
        <v>96365.845414693133</v>
      </c>
    </row>
    <row r="39" spans="2:6" s="3" customFormat="1" x14ac:dyDescent="0.3">
      <c r="B39" s="2" t="s">
        <v>47</v>
      </c>
      <c r="C39" s="4">
        <f>SUM(C19:C38)</f>
        <v>138922</v>
      </c>
      <c r="D39" s="10">
        <f>SUM(D19:D38)</f>
        <v>624386.99999999977</v>
      </c>
      <c r="E39" s="10">
        <f>SUM(E19:E38)</f>
        <v>1456902.9999999998</v>
      </c>
      <c r="F39" s="10">
        <f>SUM(F19:F38)</f>
        <v>2081289.9999999995</v>
      </c>
    </row>
    <row r="41" spans="2:6" x14ac:dyDescent="0.3">
      <c r="B4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4CA2-2402-4D5F-A35A-A122B0E43433}">
  <dimension ref="A1:F42"/>
  <sheetViews>
    <sheetView tabSelected="1" topLeftCell="A5" workbookViewId="0">
      <selection activeCell="C15" sqref="C15"/>
    </sheetView>
  </sheetViews>
  <sheetFormatPr baseColWidth="10" defaultColWidth="11.44140625" defaultRowHeight="14.4" x14ac:dyDescent="0.3"/>
  <cols>
    <col min="2" max="2" width="36" customWidth="1"/>
    <col min="3" max="3" width="12.33203125" style="8" bestFit="1" customWidth="1"/>
    <col min="4" max="4" width="11.6640625" style="8" bestFit="1" customWidth="1"/>
    <col min="5" max="5" width="14.88671875" style="8" customWidth="1"/>
    <col min="6" max="6" width="11.5546875" style="8"/>
  </cols>
  <sheetData>
    <row r="1" spans="1:6" s="3" customFormat="1" ht="28.8" x14ac:dyDescent="0.3">
      <c r="A1" s="2" t="s">
        <v>0</v>
      </c>
      <c r="B1" s="2" t="s">
        <v>1</v>
      </c>
      <c r="C1" s="4" t="s">
        <v>48</v>
      </c>
      <c r="D1" s="5"/>
      <c r="E1" s="5"/>
      <c r="F1" s="5"/>
    </row>
    <row r="2" spans="1:6" x14ac:dyDescent="0.3">
      <c r="A2" s="1">
        <v>10100</v>
      </c>
      <c r="B2" s="1" t="s">
        <v>3</v>
      </c>
      <c r="C2" s="6">
        <v>980000</v>
      </c>
      <c r="D2" s="7"/>
      <c r="E2" s="7"/>
    </row>
    <row r="3" spans="1:6" x14ac:dyDescent="0.3">
      <c r="A3" s="1">
        <v>10902</v>
      </c>
      <c r="B3" s="1" t="s">
        <v>4</v>
      </c>
      <c r="C3" s="6">
        <v>165500</v>
      </c>
      <c r="D3" s="7"/>
      <c r="E3" s="7"/>
    </row>
    <row r="4" spans="1:6" x14ac:dyDescent="0.3">
      <c r="A4" s="1">
        <v>10990</v>
      </c>
      <c r="B4" s="1" t="s">
        <v>5</v>
      </c>
      <c r="C4" s="6">
        <v>58480</v>
      </c>
      <c r="D4" s="7"/>
      <c r="E4" s="7"/>
    </row>
    <row r="5" spans="1:6" x14ac:dyDescent="0.3">
      <c r="A5" s="1">
        <v>11000</v>
      </c>
      <c r="B5" s="1" t="s">
        <v>6</v>
      </c>
      <c r="C5" s="6">
        <v>5000</v>
      </c>
      <c r="D5" s="7"/>
      <c r="E5" s="7"/>
    </row>
    <row r="6" spans="1:6" x14ac:dyDescent="0.3">
      <c r="A6" s="1">
        <v>11200</v>
      </c>
      <c r="B6" s="1" t="s">
        <v>7</v>
      </c>
      <c r="C6" s="6">
        <v>120000</v>
      </c>
      <c r="D6" s="7" t="s">
        <v>8</v>
      </c>
      <c r="E6" s="7"/>
    </row>
    <row r="7" spans="1:6" x14ac:dyDescent="0.3">
      <c r="A7" s="1">
        <v>11500</v>
      </c>
      <c r="B7" s="1" t="s">
        <v>9</v>
      </c>
      <c r="C7" s="6">
        <v>75000</v>
      </c>
      <c r="D7" s="7" t="s">
        <v>49</v>
      </c>
      <c r="E7" s="7"/>
    </row>
    <row r="8" spans="1:6" x14ac:dyDescent="0.3">
      <c r="A8" s="1">
        <v>11600</v>
      </c>
      <c r="B8" s="1" t="s">
        <v>10</v>
      </c>
      <c r="C8" s="6">
        <v>75000</v>
      </c>
      <c r="D8" s="7" t="s">
        <v>49</v>
      </c>
      <c r="E8" s="7"/>
    </row>
    <row r="9" spans="1:6" x14ac:dyDescent="0.3">
      <c r="A9" s="1">
        <v>11900</v>
      </c>
      <c r="B9" s="1" t="s">
        <v>50</v>
      </c>
      <c r="C9" s="6">
        <v>50000</v>
      </c>
      <c r="D9" s="7"/>
      <c r="E9" s="7"/>
    </row>
    <row r="10" spans="1:6" x14ac:dyDescent="0.3">
      <c r="A10" s="1">
        <v>11904</v>
      </c>
      <c r="B10" s="1" t="s">
        <v>11</v>
      </c>
      <c r="C10" s="6">
        <v>80000</v>
      </c>
      <c r="D10" s="7"/>
      <c r="E10" s="7"/>
    </row>
    <row r="11" spans="1:6" x14ac:dyDescent="0.3">
      <c r="A11" s="1">
        <v>12201</v>
      </c>
      <c r="B11" s="1" t="s">
        <v>12</v>
      </c>
      <c r="C11" s="6">
        <v>5000</v>
      </c>
      <c r="D11" s="7"/>
      <c r="E11" s="7"/>
    </row>
    <row r="12" spans="1:6" x14ac:dyDescent="0.3">
      <c r="A12" s="1">
        <v>13500</v>
      </c>
      <c r="B12" s="1" t="s">
        <v>13</v>
      </c>
      <c r="C12" s="6">
        <v>1100000</v>
      </c>
      <c r="D12" s="7" t="s">
        <v>51</v>
      </c>
      <c r="E12" s="7"/>
    </row>
    <row r="13" spans="1:6" x14ac:dyDescent="0.3">
      <c r="A13" s="1">
        <v>17000</v>
      </c>
      <c r="B13" s="1" t="s">
        <v>15</v>
      </c>
      <c r="C13" s="6">
        <v>-536000</v>
      </c>
      <c r="D13" s="7"/>
      <c r="E13" s="7"/>
    </row>
    <row r="14" spans="1:6" x14ac:dyDescent="0.3">
      <c r="A14" s="1">
        <v>19500</v>
      </c>
      <c r="B14" s="1" t="s">
        <v>16</v>
      </c>
      <c r="C14" s="6">
        <v>-335000</v>
      </c>
      <c r="D14" s="7" t="s">
        <v>52</v>
      </c>
      <c r="E14" s="7"/>
    </row>
    <row r="15" spans="1:6" x14ac:dyDescent="0.3">
      <c r="A15" s="1">
        <v>17500</v>
      </c>
      <c r="B15" s="2" t="s">
        <v>18</v>
      </c>
      <c r="C15" s="10">
        <f>-SUM(C2:C14)</f>
        <v>-1842980</v>
      </c>
      <c r="D15" s="13" t="s">
        <v>19</v>
      </c>
      <c r="E15" s="7"/>
    </row>
    <row r="16" spans="1:6" x14ac:dyDescent="0.3">
      <c r="A16" s="1"/>
      <c r="B16" s="2" t="s">
        <v>20</v>
      </c>
      <c r="C16" s="10">
        <f>SUM(C2:C15)</f>
        <v>0</v>
      </c>
      <c r="D16" s="7"/>
      <c r="E16" s="7"/>
    </row>
    <row r="17" spans="1:6" x14ac:dyDescent="0.3">
      <c r="A17" s="1"/>
      <c r="D17" s="7"/>
      <c r="E17" s="7"/>
    </row>
    <row r="18" spans="1:6" s="12" customFormat="1" x14ac:dyDescent="0.3">
      <c r="A18" s="11"/>
      <c r="B18" s="14" t="s">
        <v>21</v>
      </c>
      <c r="C18" s="15"/>
      <c r="D18" s="16">
        <v>0.4</v>
      </c>
      <c r="E18" s="17">
        <f>1-D18</f>
        <v>0.6</v>
      </c>
      <c r="F18" s="17">
        <f>D18+E18</f>
        <v>1</v>
      </c>
    </row>
    <row r="19" spans="1:6" s="3" customFormat="1" ht="28.8" x14ac:dyDescent="0.3">
      <c r="B19" s="2" t="s">
        <v>22</v>
      </c>
      <c r="C19" s="4" t="s">
        <v>23</v>
      </c>
      <c r="D19" s="10" t="s">
        <v>24</v>
      </c>
      <c r="E19" s="10" t="s">
        <v>25</v>
      </c>
      <c r="F19" s="10" t="s">
        <v>26</v>
      </c>
    </row>
    <row r="20" spans="1:6" x14ac:dyDescent="0.3">
      <c r="B20" s="1" t="s">
        <v>27</v>
      </c>
      <c r="C20" s="9">
        <v>4577</v>
      </c>
      <c r="D20" s="6">
        <f>-$C$15/COUNT($C$20:$C$39)*$D$18</f>
        <v>36859.599999999999</v>
      </c>
      <c r="E20" s="6">
        <f>-$C$15*C20/$C$40*$E$18</f>
        <v>36431.894703502687</v>
      </c>
      <c r="F20" s="6">
        <f>D20+E20</f>
        <v>73291.494703502685</v>
      </c>
    </row>
    <row r="21" spans="1:6" x14ac:dyDescent="0.3">
      <c r="B21" s="1" t="s">
        <v>28</v>
      </c>
      <c r="C21" s="9">
        <v>2584</v>
      </c>
      <c r="D21" s="6">
        <f t="shared" ref="D21:D39" si="0">-$C$15/COUNT($C$20:$C$39)*$D$18</f>
        <v>36859.599999999999</v>
      </c>
      <c r="E21" s="6">
        <f t="shared" ref="E21:E39" si="1">-$C$15*C21/$C$40*$E$18</f>
        <v>20568.061156620261</v>
      </c>
      <c r="F21" s="6">
        <f t="shared" ref="F21:F39" si="2">D21+E21</f>
        <v>57427.661156620263</v>
      </c>
    </row>
    <row r="22" spans="1:6" x14ac:dyDescent="0.3">
      <c r="B22" s="1" t="s">
        <v>29</v>
      </c>
      <c r="C22" s="9">
        <v>4533</v>
      </c>
      <c r="D22" s="6">
        <f t="shared" si="0"/>
        <v>36859.599999999999</v>
      </c>
      <c r="E22" s="6">
        <f t="shared" si="1"/>
        <v>36081.6645599689</v>
      </c>
      <c r="F22" s="6">
        <f t="shared" si="2"/>
        <v>72941.264559968899</v>
      </c>
    </row>
    <row r="23" spans="1:6" x14ac:dyDescent="0.3">
      <c r="B23" s="1" t="s">
        <v>30</v>
      </c>
      <c r="C23" s="9">
        <v>10561</v>
      </c>
      <c r="D23" s="6">
        <f t="shared" si="0"/>
        <v>36859.599999999999</v>
      </c>
      <c r="E23" s="6">
        <f t="shared" si="1"/>
        <v>84063.194224096966</v>
      </c>
      <c r="F23" s="6">
        <f t="shared" si="2"/>
        <v>120922.79422409696</v>
      </c>
    </row>
    <row r="24" spans="1:6" x14ac:dyDescent="0.3">
      <c r="B24" s="1" t="s">
        <v>31</v>
      </c>
      <c r="C24" s="9">
        <v>8184</v>
      </c>
      <c r="D24" s="6">
        <f t="shared" si="0"/>
        <v>36859.599999999999</v>
      </c>
      <c r="E24" s="6">
        <f t="shared" si="1"/>
        <v>65142.806697283362</v>
      </c>
      <c r="F24" s="6">
        <f t="shared" si="2"/>
        <v>102002.40669728335</v>
      </c>
    </row>
    <row r="25" spans="1:6" x14ac:dyDescent="0.3">
      <c r="B25" s="1" t="s">
        <v>32</v>
      </c>
      <c r="C25" s="9">
        <v>9736</v>
      </c>
      <c r="D25" s="6">
        <f t="shared" si="0"/>
        <v>36859.599999999999</v>
      </c>
      <c r="E25" s="6">
        <f t="shared" si="1"/>
        <v>77496.379032838566</v>
      </c>
      <c r="F25" s="6">
        <f t="shared" si="2"/>
        <v>114355.97903283857</v>
      </c>
    </row>
    <row r="26" spans="1:6" x14ac:dyDescent="0.3">
      <c r="B26" s="1" t="s">
        <v>33</v>
      </c>
      <c r="C26" s="9">
        <v>11551</v>
      </c>
      <c r="D26" s="6">
        <f t="shared" si="0"/>
        <v>36859.599999999999</v>
      </c>
      <c r="E26" s="6">
        <f t="shared" si="1"/>
        <v>91943.372453607051</v>
      </c>
      <c r="F26" s="6">
        <f t="shared" si="2"/>
        <v>128802.97245360704</v>
      </c>
    </row>
    <row r="27" spans="1:6" x14ac:dyDescent="0.3">
      <c r="B27" s="1" t="s">
        <v>34</v>
      </c>
      <c r="C27" s="9">
        <v>469</v>
      </c>
      <c r="D27" s="6">
        <f t="shared" si="0"/>
        <v>36859.599999999999</v>
      </c>
      <c r="E27" s="6">
        <f t="shared" si="1"/>
        <v>3733.134939030535</v>
      </c>
      <c r="F27" s="6">
        <f t="shared" si="2"/>
        <v>40592.734939030532</v>
      </c>
    </row>
    <row r="28" spans="1:6" x14ac:dyDescent="0.3">
      <c r="B28" s="1" t="s">
        <v>35</v>
      </c>
      <c r="C28" s="9">
        <v>688</v>
      </c>
      <c r="D28" s="6">
        <f t="shared" si="0"/>
        <v>36859.599999999999</v>
      </c>
      <c r="E28" s="6">
        <f t="shared" si="1"/>
        <v>5476.3258807100392</v>
      </c>
      <c r="F28" s="6">
        <f t="shared" si="2"/>
        <v>42335.925880710041</v>
      </c>
    </row>
    <row r="29" spans="1:6" x14ac:dyDescent="0.3">
      <c r="B29" s="1" t="s">
        <v>36</v>
      </c>
      <c r="C29" s="9">
        <v>1220</v>
      </c>
      <c r="D29" s="6">
        <f t="shared" si="0"/>
        <v>36859.599999999999</v>
      </c>
      <c r="E29" s="6">
        <f t="shared" si="1"/>
        <v>9710.926707073033</v>
      </c>
      <c r="F29" s="6">
        <f t="shared" si="2"/>
        <v>46570.526707073033</v>
      </c>
    </row>
    <row r="30" spans="1:6" x14ac:dyDescent="0.3">
      <c r="B30" s="1" t="s">
        <v>37</v>
      </c>
      <c r="C30" s="9">
        <v>979</v>
      </c>
      <c r="D30" s="6">
        <f t="shared" si="0"/>
        <v>36859.599999999999</v>
      </c>
      <c r="E30" s="6">
        <f t="shared" si="1"/>
        <v>7792.620693626639</v>
      </c>
      <c r="F30" s="6">
        <f t="shared" si="2"/>
        <v>44652.220693626638</v>
      </c>
    </row>
    <row r="31" spans="1:6" x14ac:dyDescent="0.3">
      <c r="B31" s="1" t="s">
        <v>38</v>
      </c>
      <c r="C31" s="9">
        <v>53259</v>
      </c>
      <c r="D31" s="6">
        <f t="shared" si="0"/>
        <v>36859.599999999999</v>
      </c>
      <c r="E31" s="6">
        <f t="shared" si="1"/>
        <v>423929.70941967436</v>
      </c>
      <c r="F31" s="6">
        <f t="shared" si="2"/>
        <v>460789.30941967433</v>
      </c>
    </row>
    <row r="32" spans="1:6" x14ac:dyDescent="0.3">
      <c r="B32" s="1" t="s">
        <v>39</v>
      </c>
      <c r="C32" s="9">
        <v>9572</v>
      </c>
      <c r="D32" s="6">
        <f t="shared" si="0"/>
        <v>36859.599999999999</v>
      </c>
      <c r="E32" s="6">
        <f t="shared" si="1"/>
        <v>76190.97577057629</v>
      </c>
      <c r="F32" s="6">
        <f t="shared" si="2"/>
        <v>113050.57577057628</v>
      </c>
    </row>
    <row r="33" spans="2:6" x14ac:dyDescent="0.3">
      <c r="B33" s="1" t="s">
        <v>40</v>
      </c>
      <c r="C33" s="9">
        <v>1845</v>
      </c>
      <c r="D33" s="6">
        <f t="shared" si="0"/>
        <v>36859.599999999999</v>
      </c>
      <c r="E33" s="6">
        <f t="shared" si="1"/>
        <v>14685.786700450612</v>
      </c>
      <c r="F33" s="6">
        <f t="shared" si="2"/>
        <v>51545.38670045061</v>
      </c>
    </row>
    <row r="34" spans="2:6" x14ac:dyDescent="0.3">
      <c r="B34" s="1" t="s">
        <v>41</v>
      </c>
      <c r="C34" s="9">
        <v>2665</v>
      </c>
      <c r="D34" s="6">
        <f t="shared" si="0"/>
        <v>36859.599999999999</v>
      </c>
      <c r="E34" s="6">
        <f t="shared" si="1"/>
        <v>21212.803011761993</v>
      </c>
      <c r="F34" s="6">
        <f t="shared" si="2"/>
        <v>58072.403011761991</v>
      </c>
    </row>
    <row r="35" spans="2:6" x14ac:dyDescent="0.3">
      <c r="B35" s="1" t="s">
        <v>42</v>
      </c>
      <c r="C35" s="9">
        <v>2682</v>
      </c>
      <c r="D35" s="6">
        <f t="shared" si="0"/>
        <v>36859.599999999999</v>
      </c>
      <c r="E35" s="6">
        <f t="shared" si="1"/>
        <v>21348.119203581864</v>
      </c>
      <c r="F35" s="6">
        <f t="shared" si="2"/>
        <v>58207.719203581859</v>
      </c>
    </row>
    <row r="36" spans="2:6" x14ac:dyDescent="0.3">
      <c r="B36" s="1" t="s">
        <v>43</v>
      </c>
      <c r="C36" s="9">
        <v>4650</v>
      </c>
      <c r="D36" s="6">
        <f t="shared" si="0"/>
        <v>36859.599999999999</v>
      </c>
      <c r="E36" s="6">
        <f t="shared" si="1"/>
        <v>37012.958350729183</v>
      </c>
      <c r="F36" s="6">
        <f t="shared" si="2"/>
        <v>73872.558350729174</v>
      </c>
    </row>
    <row r="37" spans="2:6" x14ac:dyDescent="0.3">
      <c r="B37" s="1" t="s">
        <v>44</v>
      </c>
      <c r="C37" s="9">
        <v>1027</v>
      </c>
      <c r="D37" s="6">
        <f t="shared" si="0"/>
        <v>36859.599999999999</v>
      </c>
      <c r="E37" s="6">
        <f t="shared" si="1"/>
        <v>8174.6899411180366</v>
      </c>
      <c r="F37" s="6">
        <f t="shared" si="2"/>
        <v>45034.289941118033</v>
      </c>
    </row>
    <row r="38" spans="2:6" x14ac:dyDescent="0.3">
      <c r="B38" s="1" t="s">
        <v>45</v>
      </c>
      <c r="C38" s="9">
        <v>1928</v>
      </c>
      <c r="D38" s="6">
        <f t="shared" si="0"/>
        <v>36859.599999999999</v>
      </c>
      <c r="E38" s="6">
        <f t="shared" si="1"/>
        <v>15346.448107571154</v>
      </c>
      <c r="F38" s="6">
        <f t="shared" si="2"/>
        <v>52206.04810757115</v>
      </c>
    </row>
    <row r="39" spans="2:6" x14ac:dyDescent="0.3">
      <c r="B39" s="1" t="s">
        <v>46</v>
      </c>
      <c r="C39" s="9">
        <v>6212</v>
      </c>
      <c r="D39" s="6">
        <f t="shared" si="0"/>
        <v>36859.599999999999</v>
      </c>
      <c r="E39" s="6">
        <f t="shared" si="1"/>
        <v>49446.128446178431</v>
      </c>
      <c r="F39" s="6">
        <f t="shared" si="2"/>
        <v>86305.728446178429</v>
      </c>
    </row>
    <row r="40" spans="2:6" s="3" customFormat="1" x14ac:dyDescent="0.3">
      <c r="B40" s="2" t="s">
        <v>47</v>
      </c>
      <c r="C40" s="4">
        <f>SUM(C20:C39)</f>
        <v>138922</v>
      </c>
      <c r="D40" s="10">
        <f>SUM(D20:D39)</f>
        <v>737191.99999999977</v>
      </c>
      <c r="E40" s="10">
        <f>SUM(E20:E39)</f>
        <v>1105787.9999999998</v>
      </c>
      <c r="F40" s="10">
        <f>SUM(F20:F39)</f>
        <v>1842980</v>
      </c>
    </row>
    <row r="42" spans="2:6" x14ac:dyDescent="0.3">
      <c r="B42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2F18-AAB6-4262-822C-6F16A696B531}">
  <dimension ref="A1:F41"/>
  <sheetViews>
    <sheetView workbookViewId="0">
      <selection activeCell="I18" sqref="I18"/>
    </sheetView>
  </sheetViews>
  <sheetFormatPr baseColWidth="10" defaultColWidth="11.44140625" defaultRowHeight="14.4" x14ac:dyDescent="0.3"/>
  <cols>
    <col min="2" max="2" width="36" customWidth="1"/>
    <col min="3" max="3" width="12.33203125" style="8" bestFit="1" customWidth="1"/>
    <col min="4" max="4" width="11.6640625" style="8" bestFit="1" customWidth="1"/>
    <col min="5" max="5" width="14.88671875" style="8" customWidth="1"/>
    <col min="6" max="6" width="11.5546875" style="8"/>
  </cols>
  <sheetData>
    <row r="1" spans="1:6" s="3" customFormat="1" ht="28.8" x14ac:dyDescent="0.3">
      <c r="A1" s="2" t="s">
        <v>0</v>
      </c>
      <c r="B1" s="2" t="s">
        <v>1</v>
      </c>
      <c r="C1" s="4" t="s">
        <v>2</v>
      </c>
      <c r="D1" s="5"/>
      <c r="E1" s="5"/>
      <c r="F1" s="5"/>
    </row>
    <row r="2" spans="1:6" x14ac:dyDescent="0.3">
      <c r="A2" s="1">
        <v>10100</v>
      </c>
      <c r="B2" s="1" t="s">
        <v>3</v>
      </c>
      <c r="C2" s="6">
        <v>946950</v>
      </c>
      <c r="D2" s="7"/>
      <c r="E2" s="7"/>
    </row>
    <row r="3" spans="1:6" x14ac:dyDescent="0.3">
      <c r="A3" s="1">
        <v>10902</v>
      </c>
      <c r="B3" s="1" t="s">
        <v>4</v>
      </c>
      <c r="C3" s="6">
        <v>154880</v>
      </c>
      <c r="D3" s="7"/>
      <c r="E3" s="7"/>
    </row>
    <row r="4" spans="1:6" x14ac:dyDescent="0.3">
      <c r="A4" s="1">
        <v>10990</v>
      </c>
      <c r="B4" s="1" t="s">
        <v>5</v>
      </c>
      <c r="C4" s="6">
        <v>56710</v>
      </c>
      <c r="D4" s="7"/>
      <c r="E4" s="7"/>
    </row>
    <row r="5" spans="1:6" x14ac:dyDescent="0.3">
      <c r="A5" s="1">
        <v>11000</v>
      </c>
      <c r="B5" s="1" t="s">
        <v>6</v>
      </c>
      <c r="C5" s="6">
        <v>5000</v>
      </c>
      <c r="D5" s="7"/>
      <c r="E5" s="7"/>
    </row>
    <row r="6" spans="1:6" x14ac:dyDescent="0.3">
      <c r="A6" s="1">
        <v>11200</v>
      </c>
      <c r="B6" s="1" t="s">
        <v>7</v>
      </c>
      <c r="C6" s="6">
        <v>70000</v>
      </c>
      <c r="D6" s="7" t="s">
        <v>8</v>
      </c>
      <c r="E6" s="7"/>
    </row>
    <row r="7" spans="1:6" x14ac:dyDescent="0.3">
      <c r="A7" s="1">
        <v>11500</v>
      </c>
      <c r="B7" s="1" t="s">
        <v>9</v>
      </c>
      <c r="C7" s="6">
        <v>115305</v>
      </c>
      <c r="D7" s="7"/>
      <c r="E7" s="7"/>
    </row>
    <row r="8" spans="1:6" x14ac:dyDescent="0.3">
      <c r="A8" s="1">
        <v>11600</v>
      </c>
      <c r="B8" s="1" t="s">
        <v>10</v>
      </c>
      <c r="C8" s="6">
        <v>115305</v>
      </c>
      <c r="D8" s="7"/>
      <c r="E8" s="7"/>
    </row>
    <row r="9" spans="1:6" x14ac:dyDescent="0.3">
      <c r="A9" s="1">
        <v>11904</v>
      </c>
      <c r="B9" s="1" t="s">
        <v>11</v>
      </c>
      <c r="C9" s="6">
        <v>75000</v>
      </c>
      <c r="D9" s="7"/>
      <c r="E9" s="7"/>
    </row>
    <row r="10" spans="1:6" x14ac:dyDescent="0.3">
      <c r="A10" s="1">
        <v>12201</v>
      </c>
      <c r="B10" s="1" t="s">
        <v>12</v>
      </c>
      <c r="C10" s="6">
        <v>5000</v>
      </c>
      <c r="D10" s="7"/>
      <c r="E10" s="7"/>
    </row>
    <row r="11" spans="1:6" x14ac:dyDescent="0.3">
      <c r="A11" s="1">
        <v>13500</v>
      </c>
      <c r="B11" s="1" t="s">
        <v>13</v>
      </c>
      <c r="C11" s="6">
        <v>1080700</v>
      </c>
      <c r="D11" s="7" t="s">
        <v>14</v>
      </c>
      <c r="E11" s="7"/>
    </row>
    <row r="12" spans="1:6" x14ac:dyDescent="0.3">
      <c r="A12" s="1">
        <v>17000</v>
      </c>
      <c r="B12" s="1" t="s">
        <v>15</v>
      </c>
      <c r="C12" s="6">
        <v>-526300</v>
      </c>
      <c r="D12" s="7"/>
      <c r="E12" s="7"/>
    </row>
    <row r="13" spans="1:6" x14ac:dyDescent="0.3">
      <c r="A13" s="1">
        <v>19500</v>
      </c>
      <c r="B13" s="1" t="s">
        <v>16</v>
      </c>
      <c r="C13" s="6">
        <v>-17260</v>
      </c>
      <c r="D13" s="7" t="s">
        <v>17</v>
      </c>
      <c r="E13" s="7"/>
    </row>
    <row r="14" spans="1:6" x14ac:dyDescent="0.3">
      <c r="A14" s="1">
        <v>17500</v>
      </c>
      <c r="B14" s="2" t="s">
        <v>18</v>
      </c>
      <c r="C14" s="10">
        <f>-SUM(C2:C13)</f>
        <v>-2081290</v>
      </c>
      <c r="D14" s="13" t="s">
        <v>19</v>
      </c>
      <c r="E14" s="7"/>
    </row>
    <row r="15" spans="1:6" x14ac:dyDescent="0.3">
      <c r="A15" s="1"/>
      <c r="B15" s="2" t="s">
        <v>20</v>
      </c>
      <c r="C15" s="10">
        <f>SUM(C2:C14)</f>
        <v>0</v>
      </c>
      <c r="D15" s="7"/>
      <c r="E15" s="7"/>
    </row>
    <row r="16" spans="1:6" x14ac:dyDescent="0.3">
      <c r="A16" s="1"/>
      <c r="D16" s="7"/>
      <c r="E16" s="7"/>
    </row>
    <row r="17" spans="1:6" s="12" customFormat="1" x14ac:dyDescent="0.3">
      <c r="A17" s="11"/>
      <c r="B17" s="14" t="s">
        <v>21</v>
      </c>
      <c r="C17" s="15"/>
      <c r="D17" s="16">
        <v>0.5</v>
      </c>
      <c r="E17" s="17">
        <f>1-D17</f>
        <v>0.5</v>
      </c>
      <c r="F17" s="17">
        <f>D17+E17</f>
        <v>1</v>
      </c>
    </row>
    <row r="18" spans="1:6" s="3" customFormat="1" ht="28.8" x14ac:dyDescent="0.3">
      <c r="B18" s="2" t="s">
        <v>22</v>
      </c>
      <c r="C18" s="4" t="s">
        <v>23</v>
      </c>
      <c r="D18" s="10" t="s">
        <v>24</v>
      </c>
      <c r="E18" s="10" t="s">
        <v>25</v>
      </c>
      <c r="F18" s="10" t="s">
        <v>26</v>
      </c>
    </row>
    <row r="19" spans="1:6" x14ac:dyDescent="0.3">
      <c r="B19" s="1" t="s">
        <v>27</v>
      </c>
      <c r="C19" s="9">
        <v>4577</v>
      </c>
      <c r="D19" s="6">
        <f>-$C$14/COUNT($C$19:$C$38)*$D$17</f>
        <v>52032.25</v>
      </c>
      <c r="E19" s="6">
        <f>-$C$14*C19/$C$39*$E$17</f>
        <v>34285.657887159701</v>
      </c>
      <c r="F19" s="6">
        <f>D19+E19</f>
        <v>86317.907887159701</v>
      </c>
    </row>
    <row r="20" spans="1:6" x14ac:dyDescent="0.3">
      <c r="B20" s="1" t="s">
        <v>28</v>
      </c>
      <c r="C20" s="9">
        <v>2584</v>
      </c>
      <c r="D20" s="6">
        <f t="shared" ref="D20:D38" si="0">-$C$14/COUNT($C$19:$C$38)*$D$17</f>
        <v>52032.25</v>
      </c>
      <c r="E20" s="6">
        <f t="shared" ref="E20:E38" si="1">-$C$14*C20/$C$39*$E$17</f>
        <v>19356.377535595515</v>
      </c>
      <c r="F20" s="6">
        <f t="shared" ref="F20:F38" si="2">D20+E20</f>
        <v>71388.627535595515</v>
      </c>
    </row>
    <row r="21" spans="1:6" x14ac:dyDescent="0.3">
      <c r="B21" s="1" t="s">
        <v>29</v>
      </c>
      <c r="C21" s="9">
        <v>4533</v>
      </c>
      <c r="D21" s="6">
        <f t="shared" si="0"/>
        <v>52032.25</v>
      </c>
      <c r="E21" s="6">
        <f t="shared" si="1"/>
        <v>33956.060127265657</v>
      </c>
      <c r="F21" s="6">
        <f t="shared" si="2"/>
        <v>85988.310127265664</v>
      </c>
    </row>
    <row r="22" spans="1:6" x14ac:dyDescent="0.3">
      <c r="B22" s="1" t="s">
        <v>30</v>
      </c>
      <c r="C22" s="9">
        <v>10561</v>
      </c>
      <c r="D22" s="6">
        <f t="shared" si="0"/>
        <v>52032.25</v>
      </c>
      <c r="E22" s="6">
        <f t="shared" si="1"/>
        <v>79110.953232749307</v>
      </c>
      <c r="F22" s="6">
        <f t="shared" si="2"/>
        <v>131143.20323274931</v>
      </c>
    </row>
    <row r="23" spans="1:6" x14ac:dyDescent="0.3">
      <c r="B23" s="1" t="s">
        <v>31</v>
      </c>
      <c r="C23" s="9">
        <v>8184</v>
      </c>
      <c r="D23" s="6">
        <f t="shared" si="0"/>
        <v>52032.25</v>
      </c>
      <c r="E23" s="6">
        <f t="shared" si="1"/>
        <v>61305.183340291675</v>
      </c>
      <c r="F23" s="6">
        <f t="shared" si="2"/>
        <v>113337.43334029167</v>
      </c>
    </row>
    <row r="24" spans="1:6" x14ac:dyDescent="0.3">
      <c r="B24" s="1" t="s">
        <v>32</v>
      </c>
      <c r="C24" s="9">
        <v>9736</v>
      </c>
      <c r="D24" s="6">
        <f t="shared" si="0"/>
        <v>52032.25</v>
      </c>
      <c r="E24" s="6">
        <f t="shared" si="1"/>
        <v>72930.995234736038</v>
      </c>
      <c r="F24" s="6">
        <f t="shared" si="2"/>
        <v>124963.24523473604</v>
      </c>
    </row>
    <row r="25" spans="1:6" x14ac:dyDescent="0.3">
      <c r="B25" s="1" t="s">
        <v>33</v>
      </c>
      <c r="C25" s="9">
        <v>11551</v>
      </c>
      <c r="D25" s="6">
        <f t="shared" si="0"/>
        <v>52032.25</v>
      </c>
      <c r="E25" s="6">
        <f t="shared" si="1"/>
        <v>86526.902830365245</v>
      </c>
      <c r="F25" s="6">
        <f t="shared" si="2"/>
        <v>138559.15283036523</v>
      </c>
    </row>
    <row r="26" spans="1:6" x14ac:dyDescent="0.3">
      <c r="B26" s="1" t="s">
        <v>34</v>
      </c>
      <c r="C26" s="9">
        <v>469</v>
      </c>
      <c r="D26" s="6">
        <f t="shared" si="0"/>
        <v>52032.25</v>
      </c>
      <c r="E26" s="6">
        <f t="shared" si="1"/>
        <v>3513.2124861433035</v>
      </c>
      <c r="F26" s="6">
        <f t="shared" si="2"/>
        <v>55545.462486143304</v>
      </c>
    </row>
    <row r="27" spans="1:6" x14ac:dyDescent="0.3">
      <c r="B27" s="1" t="s">
        <v>35</v>
      </c>
      <c r="C27" s="9">
        <v>688</v>
      </c>
      <c r="D27" s="6">
        <f t="shared" si="0"/>
        <v>52032.25</v>
      </c>
      <c r="E27" s="6">
        <f t="shared" si="1"/>
        <v>5153.7104274341</v>
      </c>
      <c r="F27" s="6">
        <f t="shared" si="2"/>
        <v>57185.960427434096</v>
      </c>
    </row>
    <row r="28" spans="1:6" x14ac:dyDescent="0.3">
      <c r="B28" s="1" t="s">
        <v>36</v>
      </c>
      <c r="C28" s="9">
        <v>1220</v>
      </c>
      <c r="D28" s="6">
        <f t="shared" si="0"/>
        <v>52032.25</v>
      </c>
      <c r="E28" s="6">
        <f t="shared" si="1"/>
        <v>9138.8469788802358</v>
      </c>
      <c r="F28" s="6">
        <f t="shared" si="2"/>
        <v>61171.096978880232</v>
      </c>
    </row>
    <row r="29" spans="1:6" x14ac:dyDescent="0.3">
      <c r="B29" s="1" t="s">
        <v>37</v>
      </c>
      <c r="C29" s="9">
        <v>979</v>
      </c>
      <c r="D29" s="6">
        <f t="shared" si="0"/>
        <v>52032.25</v>
      </c>
      <c r="E29" s="6">
        <f t="shared" si="1"/>
        <v>7333.5501576424176</v>
      </c>
      <c r="F29" s="6">
        <f t="shared" si="2"/>
        <v>59365.800157642414</v>
      </c>
    </row>
    <row r="30" spans="1:6" x14ac:dyDescent="0.3">
      <c r="B30" s="1" t="s">
        <v>38</v>
      </c>
      <c r="C30" s="9">
        <v>53259</v>
      </c>
      <c r="D30" s="6">
        <f t="shared" si="0"/>
        <v>52032.25</v>
      </c>
      <c r="E30" s="6">
        <f t="shared" si="1"/>
        <v>398955.61577719869</v>
      </c>
      <c r="F30" s="6">
        <f t="shared" si="2"/>
        <v>450987.86577719869</v>
      </c>
    </row>
    <row r="31" spans="1:6" x14ac:dyDescent="0.3">
      <c r="B31" s="1" t="s">
        <v>39</v>
      </c>
      <c r="C31" s="9">
        <v>9572</v>
      </c>
      <c r="D31" s="6">
        <f t="shared" si="0"/>
        <v>52032.25</v>
      </c>
      <c r="E31" s="6">
        <f t="shared" si="1"/>
        <v>71702.494493312799</v>
      </c>
      <c r="F31" s="6">
        <f t="shared" si="2"/>
        <v>123734.7444933128</v>
      </c>
    </row>
    <row r="32" spans="1:6" x14ac:dyDescent="0.3">
      <c r="B32" s="1" t="s">
        <v>40</v>
      </c>
      <c r="C32" s="9">
        <v>1845</v>
      </c>
      <c r="D32" s="6">
        <f t="shared" si="0"/>
        <v>52032.25</v>
      </c>
      <c r="E32" s="6">
        <f t="shared" si="1"/>
        <v>13820.633341011502</v>
      </c>
      <c r="F32" s="6">
        <f t="shared" si="2"/>
        <v>65852.883341011504</v>
      </c>
    </row>
    <row r="33" spans="2:6" x14ac:dyDescent="0.3">
      <c r="B33" s="1" t="s">
        <v>41</v>
      </c>
      <c r="C33" s="9">
        <v>2665</v>
      </c>
      <c r="D33" s="6">
        <f t="shared" si="0"/>
        <v>52032.25</v>
      </c>
      <c r="E33" s="6">
        <f t="shared" si="1"/>
        <v>19963.137048127726</v>
      </c>
      <c r="F33" s="6">
        <f t="shared" si="2"/>
        <v>71995.387048127726</v>
      </c>
    </row>
    <row r="34" spans="2:6" x14ac:dyDescent="0.3">
      <c r="B34" s="1" t="s">
        <v>42</v>
      </c>
      <c r="C34" s="9">
        <v>2682</v>
      </c>
      <c r="D34" s="6">
        <f t="shared" si="0"/>
        <v>52032.25</v>
      </c>
      <c r="E34" s="6">
        <f t="shared" si="1"/>
        <v>20090.481637177698</v>
      </c>
      <c r="F34" s="6">
        <f t="shared" si="2"/>
        <v>72122.731637177698</v>
      </c>
    </row>
    <row r="35" spans="2:6" x14ac:dyDescent="0.3">
      <c r="B35" s="1" t="s">
        <v>43</v>
      </c>
      <c r="C35" s="9">
        <v>4650</v>
      </c>
      <c r="D35" s="6">
        <f t="shared" si="0"/>
        <v>52032.25</v>
      </c>
      <c r="E35" s="6">
        <f t="shared" si="1"/>
        <v>34832.490534256634</v>
      </c>
      <c r="F35" s="6">
        <f t="shared" si="2"/>
        <v>86864.740534256634</v>
      </c>
    </row>
    <row r="36" spans="2:6" x14ac:dyDescent="0.3">
      <c r="B36" s="1" t="s">
        <v>44</v>
      </c>
      <c r="C36" s="9">
        <v>1027</v>
      </c>
      <c r="D36" s="6">
        <f t="shared" si="0"/>
        <v>52032.25</v>
      </c>
      <c r="E36" s="6">
        <f t="shared" si="1"/>
        <v>7693.1113502540993</v>
      </c>
      <c r="F36" s="6">
        <f t="shared" si="2"/>
        <v>59725.361350254097</v>
      </c>
    </row>
    <row r="37" spans="2:6" x14ac:dyDescent="0.3">
      <c r="B37" s="1" t="s">
        <v>45</v>
      </c>
      <c r="C37" s="9">
        <v>1928</v>
      </c>
      <c r="D37" s="6">
        <f t="shared" si="0"/>
        <v>52032.25</v>
      </c>
      <c r="E37" s="6">
        <f t="shared" si="1"/>
        <v>14442.374569902535</v>
      </c>
      <c r="F37" s="6">
        <f t="shared" si="2"/>
        <v>66474.624569902531</v>
      </c>
    </row>
    <row r="38" spans="2:6" x14ac:dyDescent="0.3">
      <c r="B38" s="1" t="s">
        <v>46</v>
      </c>
      <c r="C38" s="9">
        <v>6212</v>
      </c>
      <c r="D38" s="6">
        <f t="shared" si="0"/>
        <v>52032.25</v>
      </c>
      <c r="E38" s="6">
        <f t="shared" si="1"/>
        <v>46533.211010495099</v>
      </c>
      <c r="F38" s="6">
        <f t="shared" si="2"/>
        <v>98565.461010495099</v>
      </c>
    </row>
    <row r="39" spans="2:6" s="3" customFormat="1" x14ac:dyDescent="0.3">
      <c r="B39" s="2" t="s">
        <v>47</v>
      </c>
      <c r="C39" s="4">
        <f>SUM(C19:C38)</f>
        <v>138922</v>
      </c>
      <c r="D39" s="10">
        <f>SUM(D19:D38)</f>
        <v>1040645</v>
      </c>
      <c r="E39" s="10">
        <f>SUM(E19:E38)</f>
        <v>1040645</v>
      </c>
      <c r="F39" s="10">
        <f>SUM(F19:F38)</f>
        <v>2081290.0000000005</v>
      </c>
    </row>
    <row r="41" spans="2:6" x14ac:dyDescent="0.3">
      <c r="B41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831B4095476459B95E8ED615CC09B" ma:contentTypeVersion="13" ma:contentTypeDescription="Create a new document." ma:contentTypeScope="" ma:versionID="0dbdf5959d9ce7d6c399bf6b829a0761">
  <xsd:schema xmlns:xsd="http://www.w3.org/2001/XMLSchema" xmlns:xs="http://www.w3.org/2001/XMLSchema" xmlns:p="http://schemas.microsoft.com/office/2006/metadata/properties" xmlns:ns2="5ce85178-a41b-44c9-93f2-f81453efa84e" xmlns:ns3="12701e79-df20-4f43-857e-3af8b0696266" targetNamespace="http://schemas.microsoft.com/office/2006/metadata/properties" ma:root="true" ma:fieldsID="def045b46a6001a2170b3671b1d61c71" ns2:_="" ns3:_="">
    <xsd:import namespace="5ce85178-a41b-44c9-93f2-f81453efa84e"/>
    <xsd:import namespace="12701e79-df20-4f43-857e-3af8b06962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85178-a41b-44c9-93f2-f81453efa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5da5ca2-41ce-4f42-9f03-88a2d74913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01e79-df20-4f43-857e-3af8b069626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f94bc6a-0d81-4dff-a117-575bad018cb5}" ma:internalName="TaxCatchAll" ma:showField="CatchAllData" ma:web="12701e79-df20-4f43-857e-3af8b06962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701e79-df20-4f43-857e-3af8b0696266" xsi:nil="true"/>
    <lcf76f155ced4ddcb4097134ff3c332f xmlns="5ce85178-a41b-44c9-93f2-f81453efa8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1AB19F-C217-4559-B1CA-5C90A4D5200E}"/>
</file>

<file path=customXml/itemProps2.xml><?xml version="1.0" encoding="utf-8"?>
<ds:datastoreItem xmlns:ds="http://schemas.openxmlformats.org/officeDocument/2006/customXml" ds:itemID="{AA3CA7AA-627C-4C10-B30D-55EAE565C398}"/>
</file>

<file path=customXml/itemProps3.xml><?xml version="1.0" encoding="utf-8"?>
<ds:datastoreItem xmlns:ds="http://schemas.openxmlformats.org/officeDocument/2006/customXml" ds:itemID="{8994B6BF-CE8E-458B-9E82-C4EC6C9FA6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Modell 1</vt:lpstr>
      <vt:lpstr>Modell 2</vt:lpstr>
      <vt:lpstr>Modell 3</vt:lpstr>
      <vt:lpstr>'Modell 1'!_ftnref1</vt:lpstr>
      <vt:lpstr>'Modell 2'!_ftnref1</vt:lpstr>
      <vt:lpstr>'Modell 3'!_ftnref1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Villy Angelsen</dc:creator>
  <cp:keywords/>
  <dc:description/>
  <cp:lastModifiedBy>Knut Erik Dahlmo</cp:lastModifiedBy>
  <cp:revision/>
  <dcterms:created xsi:type="dcterms:W3CDTF">2023-03-31T06:25:36Z</dcterms:created>
  <dcterms:modified xsi:type="dcterms:W3CDTF">2024-05-23T08:39:46Z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0x0101009B8831B4095476459B95E8ED615CC09B</vt:lpwstr>
  </property>
</Properties>
</file>